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ho\Downloads\"/>
    </mc:Choice>
  </mc:AlternateContent>
  <xr:revisionPtr revIDLastSave="0" documentId="8_{94D06A87-9331-43E4-ACF2-0D08A724A428}" xr6:coauthVersionLast="47" xr6:coauthVersionMax="47" xr10:uidLastSave="{00000000-0000-0000-0000-000000000000}"/>
  <workbookProtection workbookAlgorithmName="SHA-512" workbookHashValue="LvHbW1rzozqjP5xQbxqG3lFB5dOBCqVfVRZx1QlMwZKYvKP0+fK6N6fr6TYU5UE7h+n8qJdswMZfdJy5xIWzww==" workbookSaltValue="zC6tVTkg1G/OaeBz66+b/w==" workbookSpinCount="100000" lockStructure="1"/>
  <bookViews>
    <workbookView xWindow="-120" yWindow="-120" windowWidth="29040" windowHeight="15720" xr2:uid="{C8508766-6632-4945-83C0-8AB53D48E613}"/>
  </bookViews>
  <sheets>
    <sheet name="TCG Sportsbook Financial Cal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7" i="1"/>
  <c r="D30" i="1"/>
  <c r="C36" i="1"/>
  <c r="D36" i="1" s="1"/>
  <c r="E36" i="1" s="1"/>
  <c r="D31" i="1"/>
  <c r="C37" i="1" s="1"/>
  <c r="H37" i="1" s="1"/>
  <c r="G36" i="1" l="1"/>
  <c r="H36" i="1"/>
  <c r="I39" i="1"/>
  <c r="D37" i="1"/>
  <c r="E37" i="1" s="1"/>
  <c r="G37" i="1" s="1"/>
  <c r="C38" i="1"/>
  <c r="I36" i="1" l="1"/>
  <c r="I37" i="1"/>
  <c r="D38" i="1"/>
  <c r="I40" i="1" l="1"/>
  <c r="I41" i="1" s="1"/>
  <c r="I42" i="1" s="1"/>
</calcChain>
</file>

<file path=xl/sharedStrings.xml><?xml version="1.0" encoding="utf-8"?>
<sst xmlns="http://schemas.openxmlformats.org/spreadsheetml/2006/main" count="27" uniqueCount="25">
  <si>
    <t>Assumptions</t>
  </si>
  <si>
    <t>Vig</t>
  </si>
  <si>
    <t>Vig Split</t>
  </si>
  <si>
    <t>Matches Played</t>
  </si>
  <si>
    <t>Side of Event</t>
  </si>
  <si>
    <t>Player A</t>
  </si>
  <si>
    <t>Player B</t>
  </si>
  <si>
    <t>Total Probability</t>
  </si>
  <si>
    <t>Fair Probability</t>
  </si>
  <si>
    <t>Over Round Probability</t>
  </si>
  <si>
    <t>Moneyline</t>
  </si>
  <si>
    <t>Bettors to Win</t>
  </si>
  <si>
    <t>Handle</t>
  </si>
  <si>
    <t>Payouts</t>
  </si>
  <si>
    <t>GGR</t>
  </si>
  <si>
    <t>Wins</t>
  </si>
  <si>
    <t>Win Probability</t>
  </si>
  <si>
    <t>Financial Outcomes</t>
  </si>
  <si>
    <t>TRADING CARD GAME SPORTSBOOK FINANCIAL CALCULATOR</t>
  </si>
  <si>
    <t>Click here to see the project pages for a conceptual TCG Sportsbook.</t>
  </si>
  <si>
    <t>Click here to see the discussion page about this spreadsheet.</t>
  </si>
  <si>
    <r>
      <t xml:space="preserve">Note: </t>
    </r>
    <r>
      <rPr>
        <sz val="8"/>
        <color theme="1"/>
        <rFont val="Aptos Narrow"/>
        <family val="2"/>
        <scheme val="minor"/>
      </rPr>
      <t>All figures may be off slightly due to rounding.</t>
    </r>
  </si>
  <si>
    <t>Total Money Wagered (per match)</t>
  </si>
  <si>
    <t>Wagered Money</t>
  </si>
  <si>
    <t>Version 1.0 (October 14,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</si>
</sst>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3" tint="0.499984740745262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9" fontId="0" fillId="2" borderId="0" xfId="3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9" fontId="0" fillId="4" borderId="0" xfId="3" applyFont="1" applyFill="1" applyAlignment="1" applyProtection="1">
      <alignment horizontal="center" vertical="center"/>
      <protection hidden="1"/>
    </xf>
    <xf numFmtId="9" fontId="0" fillId="0" borderId="0" xfId="3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5" fontId="0" fillId="2" borderId="0" xfId="2" applyNumberFormat="1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64" fontId="0" fillId="4" borderId="0" xfId="0" applyNumberFormat="1" applyFill="1" applyAlignment="1" applyProtection="1">
      <alignment horizontal="center" vertical="center"/>
      <protection hidden="1"/>
    </xf>
    <xf numFmtId="1" fontId="0" fillId="4" borderId="0" xfId="0" applyNumberFormat="1" applyFill="1" applyAlignment="1" applyProtection="1">
      <alignment horizontal="center" vertical="center"/>
      <protection hidden="1"/>
    </xf>
    <xf numFmtId="165" fontId="0" fillId="4" borderId="0" xfId="2" applyNumberFormat="1" applyFont="1" applyFill="1" applyAlignment="1" applyProtection="1">
      <alignment horizontal="center" vertical="center"/>
      <protection hidden="1"/>
    </xf>
    <xf numFmtId="166" fontId="0" fillId="4" borderId="0" xfId="1" applyNumberFormat="1" applyFont="1" applyFill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165" fontId="0" fillId="0" borderId="0" xfId="2" applyNumberFormat="1" applyFont="1" applyAlignment="1" applyProtection="1">
      <alignment horizontal="center" vertical="center"/>
      <protection hidden="1"/>
    </xf>
    <xf numFmtId="165" fontId="0" fillId="0" borderId="0" xfId="2" applyNumberFormat="1" applyFont="1" applyFill="1" applyAlignment="1" applyProtection="1">
      <alignment horizontal="center" vertical="center"/>
      <protection hidden="1"/>
    </xf>
    <xf numFmtId="166" fontId="0" fillId="0" borderId="0" xfId="1" applyNumberFormat="1" applyFont="1" applyFill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165" fontId="0" fillId="4" borderId="1" xfId="0" applyNumberFormat="1" applyFill="1" applyBorder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167" fontId="0" fillId="0" borderId="2" xfId="3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6" fillId="2" borderId="5" xfId="4" applyFont="1" applyFill="1" applyBorder="1" applyAlignment="1" applyProtection="1">
      <alignment horizontal="center" vertical="center"/>
      <protection hidden="1"/>
    </xf>
    <xf numFmtId="0" fontId="6" fillId="2" borderId="3" xfId="4" applyFont="1" applyFill="1" applyBorder="1" applyAlignment="1" applyProtection="1">
      <alignment horizontal="center" vertical="center"/>
      <protection hidden="1"/>
    </xf>
    <xf numFmtId="0" fontId="6" fillId="2" borderId="6" xfId="4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166" fontId="0" fillId="2" borderId="0" xfId="1" applyNumberFormat="1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left" vertical="center" wrapText="1"/>
      <protection hidden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E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28576</xdr:rowOff>
    </xdr:from>
    <xdr:to>
      <xdr:col>9</xdr:col>
      <xdr:colOff>0</xdr:colOff>
      <xdr:row>22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32FB3B-3FE2-C1DA-EE5D-72FD4435CC49}"/>
            </a:ext>
          </a:extLst>
        </xdr:cNvPr>
        <xdr:cNvSpPr txBox="1"/>
      </xdr:nvSpPr>
      <xdr:spPr>
        <a:xfrm>
          <a:off x="619125" y="762001"/>
          <a:ext cx="12030075" cy="3381374"/>
        </a:xfrm>
        <a:prstGeom prst="rect">
          <a:avLst/>
        </a:prstGeom>
        <a:solidFill>
          <a:srgbClr val="FFFFE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r>
            <a:rPr lang="en-US" sz="1100" b="0"/>
            <a:t>This calculator allows you to calculate fictional financial outcomes</a:t>
          </a:r>
          <a:r>
            <a:rPr lang="en-US" sz="1100" b="0" baseline="0"/>
            <a:t> for a sportsbook (really, </a:t>
          </a:r>
          <a:r>
            <a:rPr lang="en-US" sz="1100" b="0" i="1" baseline="0"/>
            <a:t>any </a:t>
          </a:r>
          <a:r>
            <a:rPr lang="en-US" sz="1100" b="0" i="0" baseline="0"/>
            <a:t>sportsbook) that specializes in taking bets for Trading Card Game Events, as described on </a:t>
          </a:r>
          <a:r>
            <a:rPr lang="en-US" sz="1100" b="0" i="0" baseline="0">
              <a:solidFill>
                <a:schemeClr val="accent1">
                  <a:lumMod val="60000"/>
                  <a:lumOff val="40000"/>
                </a:schemeClr>
              </a:solidFill>
            </a:rPr>
            <a:t>https://www.nicholasabeaver.com</a:t>
          </a:r>
          <a:r>
            <a:rPr lang="en-US" sz="1100" b="0" i="0" baseline="0"/>
            <a:t>.</a:t>
          </a:r>
        </a:p>
        <a:p>
          <a:endParaRPr lang="en-US" sz="1100" b="0"/>
        </a:p>
        <a:p>
          <a:r>
            <a:rPr lang="en-US" sz="1100" b="0"/>
            <a:t>You can edit only the boxes in </a:t>
          </a:r>
          <a:r>
            <a:rPr lang="en-US" sz="1100" b="1">
              <a:solidFill>
                <a:srgbClr val="FFC000"/>
              </a:solidFill>
            </a:rPr>
            <a:t>yellow</a:t>
          </a:r>
          <a:r>
            <a:rPr lang="en-US" sz="1100" b="0"/>
            <a:t>; the rest of the calculations</a:t>
          </a:r>
          <a:r>
            <a:rPr lang="en-US" sz="1100" b="0" baseline="0"/>
            <a:t> are done for you.</a:t>
          </a:r>
        </a:p>
        <a:p>
          <a:endParaRPr lang="en-US" sz="1100" b="0"/>
        </a:p>
        <a:p>
          <a:r>
            <a:rPr lang="en-US" sz="1100" b="0"/>
            <a:t>Editable fields:</a:t>
          </a:r>
        </a:p>
        <a:p>
          <a:endParaRPr lang="en-US" sz="1100" b="0"/>
        </a:p>
        <a:p>
          <a:r>
            <a:rPr lang="en-US" sz="1100" b="0"/>
            <a:t>Vig</a:t>
          </a:r>
          <a:r>
            <a:rPr lang="en-US" sz="1100" b="0" baseline="0"/>
            <a:t> 		The percentage the sportsbook marks up ("overrounds") the bets it takes. This is essentially the sportsbook's longterm expected profit. Ranges from 0 to 25%.</a:t>
          </a:r>
        </a:p>
        <a:p>
          <a:endParaRPr lang="en-US" sz="1100" b="0" baseline="0"/>
        </a:p>
        <a:p>
          <a:r>
            <a:rPr lang="en-US" sz="1100" b="0" baseline="0"/>
            <a:t>Matches Played		How many matches of the same player you'd like to simulate. Ranges from 1 to 1,000,000 in even increments of 1.</a:t>
          </a:r>
        </a:p>
        <a:p>
          <a:endParaRPr lang="en-US" sz="1100" b="0" baseline="0"/>
        </a:p>
        <a:p>
          <a:r>
            <a:rPr lang="en-US" sz="1100" b="0" baseline="0"/>
            <a:t>Vig Split		How the vig (above) is split between the players. You can only edit the vig split for Player A (Player B will automatically be adjusted for you based on your input for Player A).</a:t>
          </a:r>
        </a:p>
        <a:p>
          <a:r>
            <a:rPr lang="en-US" sz="1100" b="0" baseline="0"/>
            <a:t>		Ranges from 0 to 100% (for Player A).</a:t>
          </a:r>
        </a:p>
        <a:p>
          <a:endParaRPr lang="en-US" sz="1100" b="0" baseline="0"/>
        </a:p>
        <a:p>
          <a:r>
            <a:rPr lang="en-US" sz="1100" b="0" baseline="0"/>
            <a:t>Win Probability		The probability for players to win the match. These are </a:t>
          </a:r>
          <a:r>
            <a:rPr lang="en-US" sz="1100" b="0" i="1" u="sng" baseline="0"/>
            <a:t>fair</a:t>
          </a:r>
          <a:r>
            <a:rPr lang="en-US" sz="1100" b="0" i="1" u="none" baseline="0"/>
            <a:t> </a:t>
          </a:r>
          <a:r>
            <a:rPr lang="en-US" sz="1100" b="0" i="0" u="none" baseline="0"/>
            <a:t>probabilities, or the ones that actually reflect the win probability for each player, before the sportsbook applies the vig.</a:t>
          </a:r>
        </a:p>
        <a:p>
          <a:r>
            <a:rPr lang="en-US" sz="1100" b="0" i="0" u="none" baseline="0"/>
            <a:t>		You can only edit the win probability for Player A (Player B will be automatically adjusted for you based on your input for Player A). </a:t>
          </a:r>
          <a:r>
            <a:rPr lang="en-US" sz="1100" b="1" i="0" u="none" baseline="0"/>
            <a:t>Enter only as a </a:t>
          </a:r>
          <a:r>
            <a:rPr lang="en-US" sz="1100" b="1" i="0" u="sng" baseline="0"/>
            <a:t>decimal.</a:t>
          </a:r>
          <a:endParaRPr lang="en-US" sz="1100" b="0" i="0" u="none" baseline="0"/>
        </a:p>
        <a:p>
          <a:endParaRPr lang="en-US" sz="1100" b="0" i="0" u="none" baseline="0"/>
        </a:p>
        <a:p>
          <a:r>
            <a:rPr lang="en-US" sz="1100" b="0" i="0" u="none" baseline="0"/>
            <a:t>Total Money Wagered	How much money is placed on each Player by the bettors </a:t>
          </a:r>
          <a:r>
            <a:rPr lang="en-US" sz="1100" b="1" i="1" u="none" baseline="0"/>
            <a:t>on each match</a:t>
          </a:r>
          <a:r>
            <a:rPr lang="en-US" sz="1100" b="0" i="0" u="none" baseline="0"/>
            <a:t>. This can be any amount of U.S.D. from $1 to $1,000,000, in even $1 increments.</a:t>
          </a:r>
        </a:p>
        <a:p>
          <a:endParaRPr lang="en-US" sz="1100" b="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nicholasabeaver.com/project-1/what-if-a-sportsbook-offered-odds-on-trading-card-games/" TargetMode="External"/><Relationship Id="rId1" Type="http://schemas.openxmlformats.org/officeDocument/2006/relationships/hyperlink" Target="https://www.nicholasabeaver.com/project-2/trading-card-game-sportsbook-financial-calcul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053-3461-4740-98F6-4B93DC783885}">
  <dimension ref="B1:I43"/>
  <sheetViews>
    <sheetView tabSelected="1" zoomScale="80" zoomScaleNormal="80" workbookViewId="0">
      <selection activeCell="K13" sqref="K13"/>
    </sheetView>
  </sheetViews>
  <sheetFormatPr defaultRowHeight="15" x14ac:dyDescent="0.25"/>
  <cols>
    <col min="1" max="1" width="9.140625" style="1"/>
    <col min="2" max="9" width="22.5703125" style="4" customWidth="1"/>
    <col min="10" max="16384" width="9.140625" style="1"/>
  </cols>
  <sheetData>
    <row r="1" spans="2:9" ht="24" x14ac:dyDescent="0.25">
      <c r="B1" s="33" t="s">
        <v>18</v>
      </c>
      <c r="C1" s="33"/>
      <c r="D1" s="33"/>
      <c r="E1" s="33"/>
      <c r="F1" s="33"/>
      <c r="G1" s="33"/>
      <c r="H1" s="33"/>
      <c r="I1" s="33"/>
    </row>
    <row r="2" spans="2:9" ht="18.75" x14ac:dyDescent="0.25">
      <c r="B2" s="34" t="s">
        <v>24</v>
      </c>
      <c r="C2" s="34"/>
      <c r="D2" s="34"/>
      <c r="E2" s="34"/>
      <c r="F2" s="34"/>
      <c r="G2" s="34"/>
      <c r="H2" s="34"/>
      <c r="I2" s="34"/>
    </row>
    <row r="3" spans="2:9" ht="24" customHeight="1" x14ac:dyDescent="0.25">
      <c r="B3" s="2"/>
      <c r="C3" s="3"/>
      <c r="D3" s="29" t="s">
        <v>20</v>
      </c>
      <c r="E3" s="30"/>
      <c r="F3" s="30"/>
      <c r="G3" s="31"/>
      <c r="H3" s="2"/>
      <c r="I3" s="2"/>
    </row>
    <row r="4" spans="2:9" ht="24" customHeight="1" x14ac:dyDescent="0.25">
      <c r="B4" s="2"/>
      <c r="C4" s="3"/>
      <c r="D4" s="29" t="s">
        <v>19</v>
      </c>
      <c r="E4" s="30"/>
      <c r="F4" s="30"/>
      <c r="G4" s="31"/>
      <c r="H4" s="2"/>
      <c r="I4" s="2"/>
    </row>
    <row r="25" spans="2:4" x14ac:dyDescent="0.25">
      <c r="B25" s="32" t="s">
        <v>0</v>
      </c>
      <c r="C25" s="32"/>
      <c r="D25" s="32"/>
    </row>
    <row r="26" spans="2:4" x14ac:dyDescent="0.25">
      <c r="B26" s="5" t="s">
        <v>1</v>
      </c>
      <c r="C26" s="6">
        <v>0.1</v>
      </c>
      <c r="D26" s="7"/>
    </row>
    <row r="27" spans="2:4" x14ac:dyDescent="0.25">
      <c r="B27" s="8" t="s">
        <v>3</v>
      </c>
      <c r="C27" s="35">
        <v>50</v>
      </c>
    </row>
    <row r="28" spans="2:4" x14ac:dyDescent="0.25">
      <c r="B28" s="5"/>
      <c r="C28" s="9"/>
      <c r="D28" s="7"/>
    </row>
    <row r="29" spans="2:4" x14ac:dyDescent="0.25">
      <c r="B29" s="8"/>
      <c r="C29" s="10" t="s">
        <v>5</v>
      </c>
      <c r="D29" s="4" t="s">
        <v>6</v>
      </c>
    </row>
    <row r="30" spans="2:4" x14ac:dyDescent="0.25">
      <c r="B30" s="5" t="s">
        <v>2</v>
      </c>
      <c r="C30" s="6">
        <v>0.7</v>
      </c>
      <c r="D30" s="9">
        <f>1-C30</f>
        <v>0.30000000000000004</v>
      </c>
    </row>
    <row r="31" spans="2:4" x14ac:dyDescent="0.25">
      <c r="B31" s="8" t="s">
        <v>16</v>
      </c>
      <c r="C31" s="11">
        <v>0.67400000000000004</v>
      </c>
      <c r="D31" s="4">
        <f>1-C31</f>
        <v>0.32599999999999996</v>
      </c>
    </row>
    <row r="32" spans="2:4" ht="30" x14ac:dyDescent="0.25">
      <c r="B32" s="36" t="s">
        <v>22</v>
      </c>
      <c r="C32" s="12">
        <v>24500</v>
      </c>
      <c r="D32" s="12">
        <v>47850</v>
      </c>
    </row>
    <row r="33" spans="2:9" x14ac:dyDescent="0.25">
      <c r="B33" s="8"/>
    </row>
    <row r="35" spans="2:9" x14ac:dyDescent="0.25">
      <c r="B35" s="13" t="s">
        <v>4</v>
      </c>
      <c r="C35" s="13" t="s">
        <v>8</v>
      </c>
      <c r="D35" s="13" t="s">
        <v>9</v>
      </c>
      <c r="E35" s="13" t="s">
        <v>10</v>
      </c>
      <c r="F35" s="13" t="s">
        <v>23</v>
      </c>
      <c r="G35" s="13" t="s">
        <v>11</v>
      </c>
      <c r="H35" s="13" t="s">
        <v>15</v>
      </c>
      <c r="I35" s="13" t="s">
        <v>17</v>
      </c>
    </row>
    <row r="36" spans="2:9" x14ac:dyDescent="0.25">
      <c r="B36" s="7" t="s">
        <v>5</v>
      </c>
      <c r="C36" s="14">
        <f>C31</f>
        <v>0.67400000000000004</v>
      </c>
      <c r="D36" s="7">
        <f>IF(C30=0.5,C36*(1+$C$26),C36+($C$26*C30))</f>
        <v>0.74399999999999999</v>
      </c>
      <c r="E36" s="15">
        <f>ROUNDUP(IF(C36&gt;0.5, -(100*D36)/(1-D36), (100/D36)-100),0)</f>
        <v>-291</v>
      </c>
      <c r="F36" s="16">
        <f>ROUNDUP(C32*C27,0)</f>
        <v>1225000</v>
      </c>
      <c r="G36" s="16">
        <f>IF(E36&lt;0, ((-(C32/E36)*100)*$C$27)+F36, (((E36/100)*C32)+C32)*C27)</f>
        <v>1645962.1993127149</v>
      </c>
      <c r="H36" s="17">
        <f>IF(C27=1, IF(C36&gt;C37, 1, 0),(C27* C36))</f>
        <v>33.700000000000003</v>
      </c>
      <c r="I36" s="16">
        <f>G36*(H36/C27)</f>
        <v>1109378.5223367698</v>
      </c>
    </row>
    <row r="37" spans="2:9" x14ac:dyDescent="0.25">
      <c r="B37" s="4" t="s">
        <v>6</v>
      </c>
      <c r="C37" s="18">
        <f>D31</f>
        <v>0.32599999999999996</v>
      </c>
      <c r="D37" s="19">
        <f>IF(D30=0.5,C37*(1+$C$26),C37+($C$26*D30))</f>
        <v>0.35599999999999998</v>
      </c>
      <c r="E37" s="20">
        <f>ROUNDUP(IF(C37&gt;0.5, -(100*D37)/(1-D37), ((100/D37)-100)),0)</f>
        <v>181</v>
      </c>
      <c r="F37" s="21">
        <f>ROUNDUP(D32*C27,0)</f>
        <v>2392500</v>
      </c>
      <c r="G37" s="22">
        <f>IF(E37&lt;0,((-(D32/E37)*100)*$C$27)+F37, (((E37/100)*D32)+D32)*C27)</f>
        <v>6722925</v>
      </c>
      <c r="H37" s="23">
        <f>IF(C27=1, IF(C37&gt;C36, 1, 0),(C27* C37))</f>
        <v>16.299999999999997</v>
      </c>
      <c r="I37" s="21">
        <f>G37*(H37/C27)</f>
        <v>2191673.5499999998</v>
      </c>
    </row>
    <row r="38" spans="2:9" x14ac:dyDescent="0.25">
      <c r="B38" s="7" t="s">
        <v>7</v>
      </c>
      <c r="C38" s="14">
        <f>SUM(C36:C37)</f>
        <v>1</v>
      </c>
      <c r="D38" s="14">
        <f>SUM(D36:D37)</f>
        <v>1.1000000000000001</v>
      </c>
      <c r="E38" s="7"/>
      <c r="F38" s="7"/>
      <c r="G38" s="7"/>
      <c r="H38" s="7"/>
      <c r="I38" s="7"/>
    </row>
    <row r="39" spans="2:9" x14ac:dyDescent="0.25">
      <c r="H39" s="4" t="s">
        <v>12</v>
      </c>
      <c r="I39" s="21">
        <f>SUM(F36:F37)</f>
        <v>3617500</v>
      </c>
    </row>
    <row r="40" spans="2:9" x14ac:dyDescent="0.25">
      <c r="H40" s="24" t="s">
        <v>13</v>
      </c>
      <c r="I40" s="25">
        <f>SUM(I36:I37)</f>
        <v>3301052.0723367697</v>
      </c>
    </row>
    <row r="41" spans="2:9" x14ac:dyDescent="0.25">
      <c r="H41" s="4" t="s">
        <v>14</v>
      </c>
      <c r="I41" s="26">
        <f>I39-I40</f>
        <v>316447.92766323034</v>
      </c>
    </row>
    <row r="42" spans="2:9" ht="15.75" thickBot="1" x14ac:dyDescent="0.3">
      <c r="I42" s="27">
        <f>I41/I39</f>
        <v>8.7476966873042253E-2</v>
      </c>
    </row>
    <row r="43" spans="2:9" ht="15.75" thickTop="1" x14ac:dyDescent="0.25">
      <c r="B43" s="28" t="s">
        <v>21</v>
      </c>
      <c r="C43" s="28"/>
      <c r="D43" s="28"/>
      <c r="E43" s="28"/>
      <c r="F43" s="28"/>
      <c r="G43" s="28"/>
      <c r="H43" s="28"/>
      <c r="I43" s="28"/>
    </row>
  </sheetData>
  <sheetProtection algorithmName="SHA-512" hashValue="BWGCEqbCrVHLb3r55DrgIRL0uCruG51b1+6ogwPn2Ikju7PhFO0qECiu0Yh7LuFyeTBrpc5grfoFBIQCjuaPVQ==" saltValue="/M5yjkH5/29GzUr/SPPdCQ==" spinCount="100000" sheet="1" objects="1" scenarios="1"/>
  <protectedRanges>
    <protectedRange sqref="C32:D32" name="Range3"/>
    <protectedRange sqref="C30:C31" name="Range2"/>
    <protectedRange sqref="C26:C27" name="Range1"/>
  </protectedRanges>
  <mergeCells count="6">
    <mergeCell ref="B43:I43"/>
    <mergeCell ref="D4:G4"/>
    <mergeCell ref="B25:D25"/>
    <mergeCell ref="B1:I1"/>
    <mergeCell ref="D3:G3"/>
    <mergeCell ref="B2:I2"/>
  </mergeCells>
  <dataValidations count="3">
    <dataValidation type="decimal" allowBlank="1" showInputMessage="1" showErrorMessage="1" sqref="C26" xr:uid="{729B564F-DEF1-43A8-9DAE-62450EAE70CD}">
      <formula1>0</formula1>
      <formula2>0.25</formula2>
    </dataValidation>
    <dataValidation type="whole" allowBlank="1" showInputMessage="1" showErrorMessage="1" sqref="C27 C32:D32" xr:uid="{45A9F1F2-2725-457B-AF46-C95101B6BB9C}">
      <formula1>1</formula1>
      <formula2>1000000</formula2>
    </dataValidation>
    <dataValidation type="decimal" allowBlank="1" showInputMessage="1" showErrorMessage="1" sqref="C30:C31" xr:uid="{D746C5FB-1346-4509-8A8D-C28AE499B89A}">
      <formula1>0</formula1>
      <formula2>1</formula2>
    </dataValidation>
  </dataValidations>
  <hyperlinks>
    <hyperlink ref="D3:G3" r:id="rId1" display="Click here to see the discussion page about this spreadsheet." xr:uid="{7F2E33F6-6876-461A-96E6-72018E34EFAE}"/>
    <hyperlink ref="D4:G4" r:id="rId2" display="Click here to see the project pages for a conceptual TCG Sportsbook." xr:uid="{1C5230C8-3C76-4C1B-A7A1-6F4F9A74B7B5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TCG Sportsbook Financial Calc.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Beaver</dc:creator>
  <cp:lastModifiedBy>Nicholas Beaver</cp:lastModifiedBy>
  <dcterms:created xsi:type="dcterms:W3CDTF">2024-10-12T12:03:01Z</dcterms:created>
  <dcterms:modified xsi:type="dcterms:W3CDTF">2024-10-14T17:47:27Z</dcterms:modified>
</cp:coreProperties>
</file>